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<sst xmlns="http://schemas.openxmlformats.org/spreadsheetml/2006/main" count="46" uniqueCount="44">
  <si>
    <t>繰り下げ、さかのぼり受給試算</t>
  </si>
  <si>
    <t>月額</t>
  </si>
  <si>
    <t>年額</t>
  </si>
  <si>
    <t>繰下げ年数</t>
  </si>
  <si>
    <t>さかのぼり年数</t>
  </si>
  <si>
    <t>さかのぼり受給額</t>
  </si>
  <si>
    <t>年額＋さかのぼり受給額</t>
  </si>
  <si>
    <t>所得金額</t>
  </si>
  <si>
    <t>所得税額</t>
  </si>
  <si>
    <t>住民税額</t>
  </si>
  <si>
    <t>合計</t>
  </si>
  <si>
    <t>１年換算</t>
  </si>
  <si>
    <t>備考</t>
  </si>
  <si>
    <t>65歳受給</t>
  </si>
  <si>
    <t>68歳繰下げ受給</t>
  </si>
  <si>
    <t>68歳で65歳までさかのぼり受給</t>
  </si>
  <si>
    <t>73歳繰下げ受給額</t>
  </si>
  <si>
    <t>73歳で65歳までさかのぼり受給</t>
  </si>
  <si>
    <t>-</t>
  </si>
  <si>
    <t>５年の時効のため✕</t>
  </si>
  <si>
    <t>73歳で68歳までさかのぼり受給</t>
  </si>
  <si>
    <t>65歳時の受給月額</t>
  </si>
  <si>
    <t>年繰下げ増加率</t>
  </si>
  <si>
    <t>公的年金等に係る雑所得の速算表(65歳以上)</t>
  </si>
  <si>
    <t>所得税の速算表</t>
  </si>
  <si>
    <t>(a)公的年金等の収入金額の合計額</t>
  </si>
  <si>
    <t>(b)割合</t>
  </si>
  <si>
    <t>(c)控除額</t>
  </si>
  <si>
    <t>課税される所得金額</t>
  </si>
  <si>
    <t>税率</t>
  </si>
  <si>
    <t>控除額</t>
  </si>
  <si>
    <t>(公的年金等の収入金額の合計額が1,100,000円までの場合は、所得金額はゼロとなります。)</t>
  </si>
  <si>
    <t>1,000円 から 1,949,000円まで</t>
  </si>
  <si>
    <t>1,100,001円から3,299,999円まで</t>
  </si>
  <si>
    <t>1,950,000円 から 3,299,000円まで</t>
  </si>
  <si>
    <t>3,300,000円から4,099,999円まで</t>
  </si>
  <si>
    <t>3,300,000円 から 6,949,000円まで</t>
  </si>
  <si>
    <t>4,100,000円から7,699,999円まで</t>
  </si>
  <si>
    <t>6,950,000円 から 8,999,000円まで</t>
  </si>
  <si>
    <t>7,700,000円から9,999,999円まで</t>
  </si>
  <si>
    <t>9,000,000円 から 17,999,000円まで</t>
  </si>
  <si>
    <t>10,000,000円以上</t>
  </si>
  <si>
    <t>18,000,000円 から 39,999,000円まで</t>
  </si>
  <si>
    <t>40,000,000円 以上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</si>
</sst>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&quot;円/月&quot;"/>
    <numFmt numFmtId="165" formatCode="#,##0&quot;円&quot;"/>
    <numFmt numFmtId="166" formatCode="0.0%"/>
  </numFmts>
  <fonts count="11">
    <font>
      <sz val="10.0"/>
      <color rgb="FF000000"/>
      <name val="Arial"/>
      <scheme val="minor"/>
    </font>
    <font>
      <color theme="1"/>
      <name val="Arial"/>
      <scheme val="minor"/>
    </font>
    <font>
      <sz val="17.0"/>
      <color rgb="FF333333"/>
      <name val="&quot;Yu Gothic&quot;"/>
    </font>
    <font>
      <sz val="10.0"/>
      <color rgb="FF333333"/>
      <name val="Arial"/>
    </font>
    <font>
      <color theme="1"/>
      <name val="-apple-system"/>
    </font>
    <font>
      <sz val="9.0"/>
      <color rgb="FF333333"/>
      <name val="Arial"/>
    </font>
    <font>
      <sz val="9.0"/>
      <color rgb="FF333333"/>
      <name val="&quot;Yu Gothic&quot;"/>
    </font>
    <font>
      <color rgb="FF333333"/>
      <name val="Arial"/>
    </font>
    <font/>
    <font>
      <color rgb="FF333333"/>
      <name val="-apple-system"/>
    </font>
    <font>
      <b/>
      <color theme="1"/>
      <name val="-apple-system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1" fillId="0" fontId="1" numFmtId="0" xfId="0" applyAlignment="1" applyBorder="1" applyFont="1">
      <alignment readingOrder="0"/>
    </xf>
    <xf borderId="1" fillId="0" fontId="1" numFmtId="164" xfId="0" applyAlignment="1" applyBorder="1" applyFont="1" applyNumberFormat="1">
      <alignment readingOrder="0"/>
    </xf>
    <xf borderId="1" fillId="0" fontId="1" numFmtId="3" xfId="0" applyBorder="1" applyFont="1" applyNumberFormat="1"/>
    <xf borderId="1" fillId="0" fontId="1" numFmtId="3" xfId="0" applyAlignment="1" applyBorder="1" applyFont="1" applyNumberFormat="1">
      <alignment readingOrder="0"/>
    </xf>
    <xf borderId="1" fillId="0" fontId="1" numFmtId="0" xfId="0" applyBorder="1" applyFont="1"/>
    <xf borderId="1" fillId="0" fontId="1" numFmtId="165" xfId="0" applyBorder="1" applyFont="1" applyNumberFormat="1"/>
    <xf borderId="0" fillId="0" fontId="1" numFmtId="3" xfId="0" applyAlignment="1" applyFont="1" applyNumberFormat="1">
      <alignment readingOrder="0"/>
    </xf>
    <xf borderId="0" fillId="0" fontId="1" numFmtId="166" xfId="0" applyFont="1" applyNumberFormat="1"/>
    <xf borderId="0" fillId="2" fontId="2" numFmtId="0" xfId="0" applyAlignment="1" applyFill="1" applyFont="1">
      <alignment readingOrder="0" shrinkToFit="0" wrapText="1"/>
    </xf>
    <xf borderId="0" fillId="2" fontId="3" numFmtId="0" xfId="0" applyAlignment="1" applyFont="1">
      <alignment readingOrder="0" shrinkToFit="0" wrapText="1"/>
    </xf>
    <xf borderId="1" fillId="0" fontId="4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readingOrder="0" shrinkToFit="0" wrapText="0"/>
    </xf>
    <xf borderId="1" fillId="0" fontId="6" numFmtId="0" xfId="0" applyAlignment="1" applyBorder="1" applyFont="1">
      <alignment readingOrder="0" shrinkToFit="0" wrapText="0"/>
    </xf>
    <xf borderId="2" fillId="0" fontId="7" numFmtId="0" xfId="0" applyAlignment="1" applyBorder="1" applyFont="1">
      <alignment readingOrder="0" shrinkToFit="0" vertical="bottom" wrapText="1"/>
    </xf>
    <xf borderId="3" fillId="0" fontId="8" numFmtId="0" xfId="0" applyBorder="1" applyFont="1"/>
    <xf borderId="4" fillId="0" fontId="8" numFmtId="0" xfId="0" applyBorder="1" applyFont="1"/>
    <xf borderId="1" fillId="0" fontId="5" numFmtId="9" xfId="0" applyAlignment="1" applyBorder="1" applyFont="1" applyNumberFormat="1">
      <alignment readingOrder="0" shrinkToFit="0" wrapText="0"/>
    </xf>
    <xf borderId="1" fillId="0" fontId="7" numFmtId="0" xfId="0" applyAlignment="1" applyBorder="1" applyFont="1">
      <alignment readingOrder="0" vertical="bottom"/>
    </xf>
    <xf borderId="1" fillId="0" fontId="7" numFmtId="9" xfId="0" applyAlignment="1" applyBorder="1" applyFont="1" applyNumberFormat="1">
      <alignment readingOrder="0" vertical="bottom"/>
    </xf>
    <xf borderId="1" fillId="0" fontId="9" numFmtId="165" xfId="0" applyAlignment="1" applyBorder="1" applyFont="1" applyNumberFormat="1">
      <alignment horizontal="right" readingOrder="0" vertical="bottom"/>
    </xf>
    <xf borderId="1" fillId="0" fontId="6" numFmtId="3" xfId="0" applyAlignment="1" applyBorder="1" applyFont="1" applyNumberFormat="1">
      <alignment readingOrder="0" shrinkToFit="0" wrapText="0"/>
    </xf>
    <xf borderId="0" fillId="0" fontId="10" numFmtId="0" xfId="0" applyAlignment="1" applyFont="1">
      <alignment horizontal="center" readingOrder="0" vertical="bottom"/>
    </xf>
    <xf borderId="0" fillId="2" fontId="2" numFmtId="0" xfId="0" applyAlignment="1" applyFont="1">
      <alignment shrinkToFit="0" wrapText="1"/>
    </xf>
    <xf borderId="0" fillId="0" fontId="1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88"/>
    <col customWidth="1" min="5" max="5" width="25.88"/>
    <col customWidth="1" min="6" max="6" width="14.38"/>
    <col customWidth="1" min="7" max="7" width="19.38"/>
    <col customWidth="1" min="8" max="8" width="15.63"/>
    <col customWidth="1" min="13" max="13" width="15.63"/>
  </cols>
  <sheetData>
    <row r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>
      <c r="A2" s="3"/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>
      <c r="A3" s="3" t="s">
        <v>13</v>
      </c>
      <c r="B3" s="5">
        <f t="shared" ref="B3:B7" si="1">$B$9+D3*$B$10*$B$9</f>
        <v>100000</v>
      </c>
      <c r="C3" s="5">
        <f t="shared" ref="C3:C8" si="2">B3*12</f>
        <v>1200000</v>
      </c>
      <c r="D3" s="3">
        <v>0.0</v>
      </c>
      <c r="E3" s="3">
        <v>0.0</v>
      </c>
      <c r="F3" s="5">
        <f t="shared" ref="F3:F8" si="3">C3*E3</f>
        <v>0</v>
      </c>
      <c r="G3" s="5">
        <f t="shared" ref="G3:G8" si="4">C3+F3</f>
        <v>1200000</v>
      </c>
      <c r="H3" s="5">
        <f t="shared" ref="H3:H4" si="5">G3-$C$15</f>
        <v>100000</v>
      </c>
      <c r="I3" s="6">
        <v>0.0</v>
      </c>
      <c r="J3" s="6">
        <v>0.0</v>
      </c>
      <c r="K3" s="5"/>
      <c r="L3" s="5"/>
      <c r="M3" s="7"/>
    </row>
    <row r="4">
      <c r="A4" s="3" t="s">
        <v>14</v>
      </c>
      <c r="B4" s="5">
        <f t="shared" si="1"/>
        <v>125200</v>
      </c>
      <c r="C4" s="5">
        <f t="shared" si="2"/>
        <v>1502400</v>
      </c>
      <c r="D4" s="3">
        <v>3.0</v>
      </c>
      <c r="E4" s="3">
        <v>0.0</v>
      </c>
      <c r="F4" s="5">
        <f t="shared" si="3"/>
        <v>0</v>
      </c>
      <c r="G4" s="5">
        <f t="shared" si="4"/>
        <v>1502400</v>
      </c>
      <c r="H4" s="5">
        <f t="shared" si="5"/>
        <v>402400</v>
      </c>
      <c r="I4" s="6">
        <v>0.0</v>
      </c>
      <c r="J4" s="6">
        <v>5000.0</v>
      </c>
      <c r="K4" s="5"/>
      <c r="L4" s="5"/>
      <c r="M4" s="7"/>
    </row>
    <row r="5">
      <c r="A5" s="3" t="s">
        <v>15</v>
      </c>
      <c r="B5" s="5">
        <f t="shared" si="1"/>
        <v>100000</v>
      </c>
      <c r="C5" s="5">
        <f t="shared" si="2"/>
        <v>1200000</v>
      </c>
      <c r="D5" s="3">
        <v>0.0</v>
      </c>
      <c r="E5" s="3">
        <v>3.0</v>
      </c>
      <c r="F5" s="5">
        <f t="shared" si="3"/>
        <v>3600000</v>
      </c>
      <c r="G5" s="5">
        <f t="shared" si="4"/>
        <v>4800000</v>
      </c>
      <c r="H5" s="8">
        <f>G5*$B$16-$C$16</f>
        <v>3325000</v>
      </c>
      <c r="I5" s="5">
        <f>(H5-480000)*$F$15</f>
        <v>284500</v>
      </c>
      <c r="J5" s="5">
        <f t="shared" ref="J5:J6" si="6">5000+(H5-430000)*0.1</f>
        <v>294500</v>
      </c>
      <c r="K5" s="5"/>
      <c r="L5" s="5"/>
      <c r="M5" s="7"/>
    </row>
    <row r="6">
      <c r="A6" s="3" t="s">
        <v>16</v>
      </c>
      <c r="B6" s="5">
        <f t="shared" si="1"/>
        <v>167200</v>
      </c>
      <c r="C6" s="5">
        <f t="shared" si="2"/>
        <v>2006400</v>
      </c>
      <c r="D6" s="3">
        <v>8.0</v>
      </c>
      <c r="E6" s="3">
        <v>0.0</v>
      </c>
      <c r="F6" s="5">
        <f t="shared" si="3"/>
        <v>0</v>
      </c>
      <c r="G6" s="5">
        <f t="shared" si="4"/>
        <v>2006400</v>
      </c>
      <c r="H6" s="5">
        <f>G6-$C$15</f>
        <v>906400</v>
      </c>
      <c r="I6" s="6">
        <v>0.0</v>
      </c>
      <c r="J6" s="5">
        <f t="shared" si="6"/>
        <v>52640</v>
      </c>
      <c r="K6" s="5"/>
      <c r="L6" s="5"/>
      <c r="M6" s="7"/>
    </row>
    <row r="7">
      <c r="A7" s="3" t="s">
        <v>17</v>
      </c>
      <c r="B7" s="5">
        <f t="shared" si="1"/>
        <v>100000</v>
      </c>
      <c r="C7" s="5">
        <f t="shared" si="2"/>
        <v>1200000</v>
      </c>
      <c r="D7" s="3">
        <v>0.0</v>
      </c>
      <c r="E7" s="3">
        <v>8.0</v>
      </c>
      <c r="F7" s="5">
        <f t="shared" si="3"/>
        <v>9600000</v>
      </c>
      <c r="G7" s="5">
        <f t="shared" si="4"/>
        <v>10800000</v>
      </c>
      <c r="H7" s="8">
        <f>G7*$B$19-$C$19</f>
        <v>8845000</v>
      </c>
      <c r="I7" s="6" t="s">
        <v>18</v>
      </c>
      <c r="J7" s="6" t="s">
        <v>18</v>
      </c>
      <c r="K7" s="6" t="s">
        <v>18</v>
      </c>
      <c r="L7" s="5"/>
      <c r="M7" s="3" t="s">
        <v>19</v>
      </c>
    </row>
    <row r="8">
      <c r="A8" s="3" t="s">
        <v>20</v>
      </c>
      <c r="B8" s="5">
        <f>$B$3+D8*$B$10*$B$3</f>
        <v>125200</v>
      </c>
      <c r="C8" s="5">
        <f t="shared" si="2"/>
        <v>1502400</v>
      </c>
      <c r="D8" s="3">
        <v>3.0</v>
      </c>
      <c r="E8" s="3">
        <v>5.0</v>
      </c>
      <c r="F8" s="5">
        <f t="shared" si="3"/>
        <v>7512000</v>
      </c>
      <c r="G8" s="5">
        <f t="shared" si="4"/>
        <v>9014400</v>
      </c>
      <c r="H8" s="8">
        <f>G8*$B$18-$C$18</f>
        <v>7108680</v>
      </c>
      <c r="I8" s="5">
        <f>(H8-480000)*$F$16-$G$16</f>
        <v>898236</v>
      </c>
      <c r="J8" s="5">
        <f>5000+(H8-430000)*0.1</f>
        <v>672868</v>
      </c>
      <c r="K8" s="5">
        <f>I8+J8</f>
        <v>1571104</v>
      </c>
      <c r="L8" s="5">
        <f>K8/5</f>
        <v>314220.8</v>
      </c>
      <c r="M8" s="7"/>
    </row>
    <row r="9">
      <c r="A9" s="1" t="s">
        <v>21</v>
      </c>
      <c r="B9" s="9">
        <v>100000.0</v>
      </c>
    </row>
    <row r="10">
      <c r="A10" s="1" t="s">
        <v>22</v>
      </c>
      <c r="B10" s="10">
        <f>0.007*12</f>
        <v>0.084</v>
      </c>
    </row>
    <row r="11">
      <c r="E11" s="11"/>
    </row>
    <row r="12">
      <c r="A12" s="1" t="s">
        <v>23</v>
      </c>
      <c r="E12" s="12" t="s">
        <v>24</v>
      </c>
    </row>
    <row r="13">
      <c r="A13" s="13" t="s">
        <v>25</v>
      </c>
      <c r="B13" s="13" t="s">
        <v>26</v>
      </c>
      <c r="C13" s="13" t="s">
        <v>27</v>
      </c>
      <c r="E13" s="14" t="s">
        <v>28</v>
      </c>
      <c r="F13" s="15" t="s">
        <v>29</v>
      </c>
      <c r="G13" s="15" t="s">
        <v>30</v>
      </c>
    </row>
    <row r="14" ht="29.25" customHeight="1">
      <c r="A14" s="16" t="s">
        <v>31</v>
      </c>
      <c r="B14" s="17"/>
      <c r="C14" s="18"/>
      <c r="E14" s="15" t="s">
        <v>32</v>
      </c>
      <c r="F14" s="19">
        <v>0.05</v>
      </c>
      <c r="G14" s="15">
        <v>0.0</v>
      </c>
    </row>
    <row r="15">
      <c r="A15" s="20" t="s">
        <v>33</v>
      </c>
      <c r="B15" s="21">
        <v>1.0</v>
      </c>
      <c r="C15" s="22">
        <v>1100000.0</v>
      </c>
      <c r="E15" s="15" t="s">
        <v>34</v>
      </c>
      <c r="F15" s="19">
        <v>0.1</v>
      </c>
      <c r="G15" s="23">
        <v>97500.0</v>
      </c>
    </row>
    <row r="16">
      <c r="A16" s="20" t="s">
        <v>35</v>
      </c>
      <c r="B16" s="21">
        <v>0.75</v>
      </c>
      <c r="C16" s="22">
        <v>275000.0</v>
      </c>
      <c r="E16" s="15" t="s">
        <v>36</v>
      </c>
      <c r="F16" s="19">
        <v>0.2</v>
      </c>
      <c r="G16" s="23">
        <v>427500.0</v>
      </c>
    </row>
    <row r="17">
      <c r="A17" s="20" t="s">
        <v>37</v>
      </c>
      <c r="B17" s="21">
        <v>0.85</v>
      </c>
      <c r="C17" s="22">
        <v>685000.0</v>
      </c>
      <c r="E17" s="15" t="s">
        <v>38</v>
      </c>
      <c r="F17" s="19">
        <v>0.23</v>
      </c>
      <c r="G17" s="23">
        <v>636000.0</v>
      </c>
    </row>
    <row r="18">
      <c r="A18" s="20" t="s">
        <v>39</v>
      </c>
      <c r="B18" s="21">
        <v>0.95</v>
      </c>
      <c r="C18" s="22">
        <v>1455000.0</v>
      </c>
      <c r="E18" s="15" t="s">
        <v>40</v>
      </c>
      <c r="F18" s="19">
        <v>0.33</v>
      </c>
      <c r="G18" s="23">
        <v>1536000.0</v>
      </c>
    </row>
    <row r="19">
      <c r="A19" s="20" t="s">
        <v>41</v>
      </c>
      <c r="B19" s="21">
        <v>1.0</v>
      </c>
      <c r="C19" s="22">
        <v>1955000.0</v>
      </c>
      <c r="E19" s="15" t="s">
        <v>42</v>
      </c>
      <c r="F19" s="19">
        <v>0.4</v>
      </c>
      <c r="G19" s="23">
        <v>2796000.0</v>
      </c>
    </row>
    <row r="20">
      <c r="A20" s="24"/>
      <c r="E20" s="15" t="s">
        <v>43</v>
      </c>
      <c r="F20" s="19">
        <v>0.45</v>
      </c>
      <c r="G20" s="23">
        <v>4796000.0</v>
      </c>
    </row>
    <row r="21">
      <c r="E21" s="25"/>
    </row>
    <row r="23">
      <c r="F23" s="26"/>
    </row>
  </sheetData>
  <mergeCells count="2">
    <mergeCell ref="A20:D20"/>
    <mergeCell ref="A14:C14"/>
  </mergeCells>
  <drawing r:id="rId1"/>
</worksheet>
</file>